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19416" windowHeight="11016" activeTab="4"/>
  </bookViews>
  <sheets>
    <sheet name="1кв" sheetId="13" r:id="rId1"/>
    <sheet name="2кв" sheetId="15" r:id="rId2"/>
    <sheet name="3кв" sheetId="16" r:id="rId3"/>
    <sheet name="4кв" sheetId="17" r:id="rId4"/>
    <sheet name="отчет" sheetId="18" r:id="rId5"/>
  </sheets>
  <definedNames>
    <definedName name="_xlnm.Print_Area" localSheetId="0">'1кв'!$A$1:$E$52</definedName>
    <definedName name="_xlnm.Print_Area" localSheetId="1">'2кв'!$A$1:$E$52</definedName>
    <definedName name="_xlnm.Print_Area" localSheetId="2">'3кв'!$A$1:$E$51</definedName>
    <definedName name="_xlnm.Print_Area" localSheetId="3">'4кв'!$A$1:$E$55</definedName>
    <definedName name="_xlnm.Print_Area" localSheetId="4">отчет!$A$1:$C$33</definedName>
  </definedNames>
  <calcPr calcId="145621"/>
</workbook>
</file>

<file path=xl/calcChain.xml><?xml version="1.0" encoding="utf-8"?>
<calcChain xmlns="http://schemas.openxmlformats.org/spreadsheetml/2006/main">
  <c r="B52" i="17" l="1"/>
  <c r="C8" i="18"/>
  <c r="C13" i="18"/>
  <c r="C14" i="18"/>
  <c r="C15" i="18"/>
  <c r="E28" i="15"/>
  <c r="E27" i="16"/>
  <c r="E27" i="17"/>
  <c r="C16" i="18"/>
  <c r="C18" i="18"/>
  <c r="C12" i="18"/>
  <c r="C6" i="18"/>
  <c r="C9" i="18"/>
  <c r="E26" i="17"/>
  <c r="E24" i="17"/>
  <c r="E23" i="17"/>
  <c r="F20" i="17"/>
  <c r="E22" i="17" s="1"/>
  <c r="C10" i="18" l="1"/>
  <c r="B54" i="17"/>
  <c r="C17" i="18"/>
  <c r="C19" i="18" s="1"/>
  <c r="C20" i="18" s="1"/>
  <c r="E26" i="16"/>
  <c r="E25" i="16"/>
  <c r="E24" i="16"/>
  <c r="F20" i="16"/>
  <c r="E23" i="16" s="1"/>
  <c r="E22" i="16" l="1"/>
  <c r="E27" i="15"/>
  <c r="E26" i="15"/>
  <c r="E24" i="15"/>
  <c r="D22" i="15"/>
  <c r="F20" i="15"/>
  <c r="E23" i="15" s="1"/>
  <c r="B50" i="16" l="1"/>
  <c r="E22" i="15"/>
  <c r="B51" i="15" s="1"/>
  <c r="E27" i="13"/>
  <c r="E26" i="13"/>
  <c r="D22" i="13" l="1"/>
  <c r="F20" i="13" l="1"/>
  <c r="E23" i="13" s="1"/>
  <c r="E22" i="13" l="1"/>
  <c r="E28" i="13" l="1"/>
  <c r="B51" i="13" s="1"/>
  <c r="B52" i="13" s="1"/>
  <c r="B47" i="15" s="1"/>
  <c r="B52" i="15" s="1"/>
  <c r="B46" i="16" s="1"/>
  <c r="B51" i="16" s="1"/>
  <c r="B50" i="17" s="1"/>
  <c r="B55" i="17" s="1"/>
</calcChain>
</file>

<file path=xl/sharedStrings.xml><?xml version="1.0" encoding="utf-8"?>
<sst xmlns="http://schemas.openxmlformats.org/spreadsheetml/2006/main" count="280" uniqueCount="106">
  <si>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</si>
  <si>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</si>
  <si>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</si>
  <si>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</si>
  <si>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</si>
  <si>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</si>
  <si>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</si>
  <si>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</si>
  <si>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</si>
  <si>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</si>
  <si>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</si>
  <si>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</si>
  <si>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</si>
  <si>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</si>
  <si>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</si>
  <si>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</si>
  <si>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</si>
  <si>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</si>
  <si>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</si>
  <si>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</si>
  <si>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</si>
  <si>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</si>
  <si>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</si>
  <si>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</si>
  <si>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</si>
  <si>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Комсомольская, д. 11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</si>
  <si>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Басовой Веры Анатольевны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</si>
  <si>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39 от 28.04.2015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</si>
  <si>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№41  от  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</si>
  <si>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Комсомольская</t>
    </r>
  </si>
  <si>
    <t>Стоимость материалов</t>
  </si>
  <si>
    <t>Итого: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</si>
  <si>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</si>
  <si>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Басовой В.А.</t>
    </r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</si>
  <si>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</si>
  <si>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</si>
  <si>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</si>
  <si>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</si>
  <si>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</si>
  <si>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в т.ч. Оплачено рем.и содерж.</t>
  </si>
  <si>
    <t>Расходы по содержанию и тек. Ремонту</t>
  </si>
  <si>
    <t>Общая площадь квартир - 561,3 м2</t>
  </si>
  <si>
    <t>Не жилые помещения - 69,7 м2</t>
  </si>
  <si>
    <t xml:space="preserve">Общехозяйственные расходы </t>
  </si>
  <si>
    <t>Остаток на начало квартала</t>
  </si>
  <si>
    <t xml:space="preserve">определена приложением № 9 к договору </t>
  </si>
  <si>
    <t>февраль</t>
  </si>
  <si>
    <t>Предъявлено населению 29147,68</t>
  </si>
  <si>
    <t>Услуги по содержанию многоквартирного дома</t>
  </si>
  <si>
    <t>за 1 квартал 2020 года</t>
  </si>
  <si>
    <t>"31" 03  2020 г.</t>
  </si>
  <si>
    <t>Обработка подъездов хлорсодержащими растворами  опрыскивание 1 раз в неделю</t>
  </si>
  <si>
    <t>с 26.03 по 31.03</t>
  </si>
  <si>
    <t>Опиловка деревьев</t>
  </si>
  <si>
    <t>2шт</t>
  </si>
  <si>
    <t>март</t>
  </si>
  <si>
    <t>ч/час</t>
  </si>
  <si>
    <t>Изготовление и монтаж стоек для сушки белья (кальк)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</si>
  <si>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двадцать  девять тысяч пятьсот восемнадцать рублей 71 копейка</t>
    </r>
  </si>
  <si>
    <t>интернет Ростелеком</t>
  </si>
  <si>
    <t>за 2 квартал 2020 года</t>
  </si>
  <si>
    <t>"30" 06  2020 г.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</si>
  <si>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</si>
  <si>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</si>
  <si>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>Установка почтового ящика</t>
  </si>
  <si>
    <t>май</t>
  </si>
  <si>
    <t>Замена кодового замка</t>
  </si>
  <si>
    <t>июнь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</si>
  <si>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04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30" 06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двадцать  семь тысяч сто девяносто семь рублей 80 копеек</t>
    </r>
  </si>
  <si>
    <t>Предъявлено населению 29035,02</t>
  </si>
  <si>
    <t>за 3 квартал 2020 года</t>
  </si>
  <si>
    <t>"30" 09  2020 г.</t>
  </si>
  <si>
    <t>3 квартал</t>
  </si>
  <si>
    <t>ремонт отопления (кв.10)</t>
  </si>
  <si>
    <t>август</t>
  </si>
  <si>
    <t>Предъявлено населению 30377,16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</si>
  <si>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07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30" 09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тридцать тысяч сто двадцать одна тысяча 55 копеек</t>
    </r>
  </si>
  <si>
    <t>за 4 квартал 2020 года</t>
  </si>
  <si>
    <t>"31" 12 2020 г.</t>
  </si>
  <si>
    <t>Монтаж аншлагов на подъезды</t>
  </si>
  <si>
    <t>октябрь</t>
  </si>
  <si>
    <t>4 квартал</t>
  </si>
  <si>
    <t xml:space="preserve">           2. Всего за период с "01" 10 2020 г. по "31" 12 2020 г. выполнено работ (оказано услуг) на общую сумму двадцать семь тысяч сто восемьдесят восемь рублей 23 копейки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</si>
  <si>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</si>
  <si>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</si>
  <si>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</si>
  <si>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</si>
  <si>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</si>
  <si>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</si>
  <si>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</si>
  <si>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</si>
  <si>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</si>
  <si>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Услуги по содержанию многоквартирного дома </t>
  </si>
  <si>
    <t>Обработка подъездов хлорсодержащими растворами  протирка перил, почт.ящиков, замков ежедневно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</si>
  <si>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</si>
  <si>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</si>
  <si>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</si>
  <si>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</si>
  <si>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</si>
  <si>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</si>
  <si>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Предложение по структуре тарифа на 2021 год.</t>
  </si>
  <si>
    <t>по ж.д. ул.Комсомольская,11</t>
  </si>
  <si>
    <t>Начислено всего 118949,22</t>
  </si>
  <si>
    <t>Непредвиденные работы 19,5 ч/ч</t>
  </si>
  <si>
    <t>Перечень предлагаемых работ на 2021 год.</t>
  </si>
  <si>
    <t>Председатель совета дома_____________________________________________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</si>
</sst>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name val="Arial Cyr"/>
      <family val="2"/>
      <charset val="204"/>
    </font>
    <font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9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164" fontId="8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4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3" fontId="4" fillId="2" borderId="4" xfId="1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43" fontId="4" fillId="2" borderId="6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11" fillId="0" borderId="5" xfId="0" applyFont="1" applyBorder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11" fillId="2" borderId="8" xfId="2" applyFont="1" applyFill="1" applyBorder="1"/>
    <xf numFmtId="0" fontId="2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3" fontId="4" fillId="2" borderId="9" xfId="1" applyFont="1" applyFill="1" applyBorder="1" applyAlignment="1">
      <alignment horizontal="center" vertical="center" wrapText="1"/>
    </xf>
    <xf numFmtId="0" fontId="11" fillId="2" borderId="5" xfId="0" applyFont="1" applyFill="1" applyBorder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15" fillId="0" borderId="0" xfId="0" applyFont="1"/>
    <xf numFmtId="49" fontId="3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165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2" borderId="1" xfId="0" applyNumberFormat="1" applyFont="1" applyFill="1" applyBorder="1" applyAlignment="1">
      <alignment vertical="center" wrapText="1"/>
    </xf>
    <xf numFmtId="49" fontId="3" fillId="0" borderId="10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14" fillId="0" borderId="0" xfId="0" applyFont="1" applyAlignment="1">
      <alignment horizontal="right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  <xf numFmtId="0" fontId="3" fillId="0" borderId="0" xfId="0" applyFont="1" applyAlignment="1"/>
  </cellXfs>
  <cellStyles count="3">
    <cellStyle name="Обычный" xfId="0" builtinId="0"/>
    <cellStyle name="Обычный_37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topLeftCell="A33" zoomScaleNormal="100" zoomScaleSheetLayoutView="100" workbookViewId="0">
      <selection activeCell="E26" sqref="E26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16384" width="9.109375" style="2"/>
  </cols>
  <sheetData>
    <row r="1" spans="1:5" ht="15.6" x14ac:dyDescent="0.25">
      <c r="A1" s="77" t="s">
        <v>11</v>
      </c>
      <c r="B1" s="77"/>
      <c r="C1" s="77"/>
      <c r="D1" s="77"/>
      <c r="E1" s="77"/>
    </row>
    <row r="2" spans="1:5" ht="30" customHeight="1" x14ac:dyDescent="0.3">
      <c r="A2" s="78" t="s">
        <v>12</v>
      </c>
      <c r="B2" s="79"/>
      <c r="C2" s="79"/>
      <c r="D2" s="79"/>
      <c r="E2" s="79"/>
    </row>
    <row r="3" spans="1:5" x14ac:dyDescent="0.25">
      <c r="A3" s="80" t="s">
        <v>49</v>
      </c>
      <c r="B3" s="80"/>
      <c r="C3" s="80"/>
      <c r="D3" s="80"/>
      <c r="E3" s="80"/>
    </row>
    <row r="4" spans="1:5" s="1" customFormat="1" ht="28.2" x14ac:dyDescent="0.3">
      <c r="A4" s="25" t="s">
        <v>13</v>
      </c>
      <c r="B4" s="4"/>
      <c r="C4" s="4"/>
      <c r="D4" s="4"/>
      <c r="E4" s="26" t="s">
        <v>50</v>
      </c>
    </row>
    <row r="5" spans="1:5" x14ac:dyDescent="0.25">
      <c r="A5" s="31"/>
      <c r="B5" s="4"/>
      <c r="C5" s="4"/>
      <c r="D5" s="4"/>
      <c r="E5" s="4"/>
    </row>
    <row r="6" spans="1:5" x14ac:dyDescent="0.25">
      <c r="A6" s="81" t="s">
        <v>0</v>
      </c>
      <c r="B6" s="81"/>
      <c r="C6" s="81"/>
      <c r="D6" s="81"/>
      <c r="E6" s="81"/>
    </row>
    <row r="7" spans="1:5" x14ac:dyDescent="0.25">
      <c r="A7" s="82" t="s">
        <v>25</v>
      </c>
      <c r="B7" s="82"/>
      <c r="C7" s="82"/>
      <c r="D7" s="82"/>
      <c r="E7" s="82"/>
    </row>
    <row r="8" spans="1:5" x14ac:dyDescent="0.25">
      <c r="A8" s="75" t="s">
        <v>1</v>
      </c>
      <c r="B8" s="75"/>
      <c r="C8" s="75"/>
      <c r="D8" s="75"/>
      <c r="E8" s="75"/>
    </row>
    <row r="9" spans="1:5" x14ac:dyDescent="0.25">
      <c r="A9" s="81" t="s">
        <v>26</v>
      </c>
      <c r="B9" s="81"/>
      <c r="C9" s="81"/>
      <c r="D9" s="81"/>
      <c r="E9" s="81"/>
    </row>
    <row r="10" spans="1:5" ht="24" customHeight="1" x14ac:dyDescent="0.25">
      <c r="A10" s="83" t="s">
        <v>14</v>
      </c>
      <c r="B10" s="84"/>
      <c r="C10" s="84"/>
      <c r="D10" s="84"/>
      <c r="E10" s="84"/>
    </row>
    <row r="11" spans="1:5" x14ac:dyDescent="0.25">
      <c r="A11" s="81" t="s">
        <v>27</v>
      </c>
      <c r="B11" s="81"/>
      <c r="C11" s="81"/>
      <c r="D11" s="81"/>
      <c r="E11" s="81"/>
    </row>
    <row r="12" spans="1:5" x14ac:dyDescent="0.25">
      <c r="A12" s="75" t="s">
        <v>15</v>
      </c>
      <c r="B12" s="76"/>
      <c r="C12" s="76"/>
      <c r="D12" s="76"/>
      <c r="E12" s="76"/>
    </row>
    <row r="13" spans="1:5" x14ac:dyDescent="0.25">
      <c r="A13" s="81" t="s">
        <v>23</v>
      </c>
      <c r="B13" s="81"/>
      <c r="C13" s="81"/>
      <c r="D13" s="81"/>
      <c r="E13" s="81"/>
    </row>
    <row r="14" spans="1:5" x14ac:dyDescent="0.25">
      <c r="A14" s="75" t="s">
        <v>2</v>
      </c>
      <c r="B14" s="76"/>
      <c r="C14" s="76"/>
      <c r="D14" s="76"/>
      <c r="E14" s="76"/>
    </row>
    <row r="15" spans="1:5" x14ac:dyDescent="0.25">
      <c r="A15" s="81" t="s">
        <v>22</v>
      </c>
      <c r="B15" s="81"/>
      <c r="C15" s="81"/>
      <c r="D15" s="81"/>
      <c r="E15" s="81"/>
    </row>
    <row r="16" spans="1:5" x14ac:dyDescent="0.25">
      <c r="A16" s="75" t="s">
        <v>16</v>
      </c>
      <c r="B16" s="76"/>
      <c r="C16" s="76"/>
      <c r="D16" s="76"/>
      <c r="E16" s="76"/>
    </row>
    <row r="17" spans="1:7" ht="27.6" customHeight="1" x14ac:dyDescent="0.25">
      <c r="A17" s="81" t="s">
        <v>17</v>
      </c>
      <c r="B17" s="81"/>
      <c r="C17" s="81"/>
      <c r="D17" s="81"/>
      <c r="E17" s="81"/>
    </row>
    <row r="18" spans="1:7" ht="61.5" customHeight="1" x14ac:dyDescent="0.25">
      <c r="A18" s="81" t="s">
        <v>28</v>
      </c>
      <c r="B18" s="81"/>
      <c r="C18" s="81"/>
      <c r="D18" s="81"/>
      <c r="E18" s="81"/>
    </row>
    <row r="19" spans="1:7" ht="32.25" customHeight="1" x14ac:dyDescent="0.25">
      <c r="A19" s="86" t="s">
        <v>29</v>
      </c>
      <c r="B19" s="86"/>
      <c r="C19" s="86"/>
      <c r="D19" s="86"/>
      <c r="E19" s="86"/>
    </row>
    <row r="20" spans="1:7" x14ac:dyDescent="0.25">
      <c r="A20" s="86"/>
      <c r="B20" s="86"/>
      <c r="C20" s="86"/>
      <c r="D20" s="86"/>
      <c r="E20" s="86"/>
      <c r="F20" s="2">
        <f>69.7+561.3</f>
        <v>631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3">
      <c r="A22" s="28" t="s">
        <v>48</v>
      </c>
      <c r="B22" s="9" t="s">
        <v>45</v>
      </c>
      <c r="C22" s="3" t="s">
        <v>4</v>
      </c>
      <c r="D22" s="3">
        <f>8.99</f>
        <v>8.99</v>
      </c>
      <c r="E22" s="8">
        <f>D22*F20*G20</f>
        <v>17018.07</v>
      </c>
    </row>
    <row r="23" spans="1:7" x14ac:dyDescent="0.25">
      <c r="A23" s="7" t="s">
        <v>43</v>
      </c>
      <c r="B23" s="9" t="s">
        <v>24</v>
      </c>
      <c r="C23" s="3" t="s">
        <v>4</v>
      </c>
      <c r="D23" s="3">
        <v>3.3</v>
      </c>
      <c r="E23" s="8">
        <f>D23*F20*G20</f>
        <v>6246.9</v>
      </c>
    </row>
    <row r="24" spans="1:7" ht="41.4" x14ac:dyDescent="0.25">
      <c r="A24" s="7" t="s">
        <v>51</v>
      </c>
      <c r="B24" s="37" t="s">
        <v>52</v>
      </c>
      <c r="C24" s="3" t="s">
        <v>4</v>
      </c>
      <c r="D24" s="3"/>
      <c r="E24" s="8">
        <v>98.55</v>
      </c>
    </row>
    <row r="25" spans="1:7" s="22" customFormat="1" ht="14.4" thickBot="1" x14ac:dyDescent="0.3">
      <c r="A25" s="18" t="s">
        <v>30</v>
      </c>
      <c r="B25" s="19" t="s">
        <v>34</v>
      </c>
      <c r="C25" s="20" t="s">
        <v>35</v>
      </c>
      <c r="D25" s="20"/>
      <c r="E25" s="21">
        <v>66.66</v>
      </c>
    </row>
    <row r="26" spans="1:7" s="22" customFormat="1" x14ac:dyDescent="0.25">
      <c r="A26" s="38" t="s">
        <v>53</v>
      </c>
      <c r="B26" s="33" t="s">
        <v>46</v>
      </c>
      <c r="C26" s="23" t="s">
        <v>56</v>
      </c>
      <c r="D26" s="23">
        <v>6</v>
      </c>
      <c r="E26" s="27">
        <f>D26*197.1</f>
        <v>1182.5999999999999</v>
      </c>
    </row>
    <row r="27" spans="1:7" s="22" customFormat="1" ht="27.6" x14ac:dyDescent="0.25">
      <c r="A27" s="29" t="s">
        <v>57</v>
      </c>
      <c r="B27" s="33" t="s">
        <v>55</v>
      </c>
      <c r="C27" s="23" t="s">
        <v>54</v>
      </c>
      <c r="D27" s="23"/>
      <c r="E27" s="27">
        <f>10*197.1+2934.93</f>
        <v>4905.93</v>
      </c>
    </row>
    <row r="28" spans="1:7" s="14" customFormat="1" x14ac:dyDescent="0.25">
      <c r="A28" s="10" t="s">
        <v>31</v>
      </c>
      <c r="B28" s="11"/>
      <c r="C28" s="12"/>
      <c r="D28" s="12"/>
      <c r="E28" s="13">
        <f>SUM(E22:E27)</f>
        <v>29518.71</v>
      </c>
    </row>
    <row r="30" spans="1:7" ht="31.5" customHeight="1" x14ac:dyDescent="0.25">
      <c r="A30" s="87" t="s">
        <v>58</v>
      </c>
      <c r="B30" s="87"/>
      <c r="C30" s="87"/>
      <c r="D30" s="87"/>
      <c r="E30" s="87"/>
    </row>
    <row r="31" spans="1:7" ht="28.5" customHeight="1" x14ac:dyDescent="0.25">
      <c r="A31" s="81" t="s">
        <v>21</v>
      </c>
      <c r="B31" s="81"/>
      <c r="C31" s="81"/>
      <c r="D31" s="81"/>
      <c r="E31" s="81"/>
    </row>
    <row r="32" spans="1:7" ht="15" customHeight="1" x14ac:dyDescent="0.25">
      <c r="A32" s="81" t="s">
        <v>20</v>
      </c>
      <c r="B32" s="81"/>
      <c r="C32" s="81"/>
      <c r="D32" s="81"/>
      <c r="E32" s="81"/>
    </row>
    <row r="33" spans="1:5" x14ac:dyDescent="0.25">
      <c r="A33" s="81" t="s">
        <v>36</v>
      </c>
      <c r="B33" s="81"/>
      <c r="C33" s="81"/>
      <c r="D33" s="81"/>
      <c r="E33" s="81"/>
    </row>
    <row r="34" spans="1:5" x14ac:dyDescent="0.25">
      <c r="A34" s="81" t="s">
        <v>18</v>
      </c>
      <c r="B34" s="81"/>
      <c r="C34" s="81"/>
      <c r="D34" s="81"/>
      <c r="E34" s="81"/>
    </row>
    <row r="35" spans="1:5" x14ac:dyDescent="0.25">
      <c r="A35" s="85" t="s">
        <v>5</v>
      </c>
      <c r="B35" s="85"/>
      <c r="C35" s="85"/>
      <c r="D35" s="85"/>
      <c r="E35" s="85"/>
    </row>
    <row r="36" spans="1:5" x14ac:dyDescent="0.25">
      <c r="A36" s="81" t="s">
        <v>18</v>
      </c>
      <c r="B36" s="81"/>
      <c r="C36" s="81"/>
      <c r="D36" s="81"/>
      <c r="E36" s="81"/>
    </row>
    <row r="37" spans="1:5" x14ac:dyDescent="0.25">
      <c r="A37" s="88" t="s">
        <v>32</v>
      </c>
      <c r="B37" s="88"/>
      <c r="C37" s="88"/>
      <c r="D37" s="88"/>
      <c r="E37" s="5"/>
    </row>
    <row r="38" spans="1:5" x14ac:dyDescent="0.25">
      <c r="B38" s="89" t="s">
        <v>19</v>
      </c>
      <c r="C38" s="89"/>
      <c r="D38" s="89"/>
      <c r="E38" s="6" t="s">
        <v>6</v>
      </c>
    </row>
    <row r="39" spans="1:5" x14ac:dyDescent="0.25">
      <c r="A39" s="30"/>
      <c r="B39" s="30"/>
      <c r="C39" s="30"/>
      <c r="D39" s="30"/>
      <c r="E39" s="30"/>
    </row>
    <row r="40" spans="1:5" x14ac:dyDescent="0.25">
      <c r="A40" s="88" t="s">
        <v>33</v>
      </c>
      <c r="B40" s="88"/>
      <c r="C40" s="88"/>
      <c r="D40" s="88"/>
      <c r="E40" s="5"/>
    </row>
    <row r="41" spans="1:5" x14ac:dyDescent="0.25">
      <c r="B41" s="90" t="s">
        <v>19</v>
      </c>
      <c r="C41" s="90"/>
      <c r="D41" s="90"/>
      <c r="E41" s="6" t="s">
        <v>6</v>
      </c>
    </row>
    <row r="44" spans="1:5" x14ac:dyDescent="0.25">
      <c r="A44" s="2" t="s">
        <v>41</v>
      </c>
    </row>
    <row r="45" spans="1:5" x14ac:dyDescent="0.25">
      <c r="A45" s="2" t="s">
        <v>42</v>
      </c>
    </row>
    <row r="46" spans="1:5" x14ac:dyDescent="0.25">
      <c r="A46" s="14" t="s">
        <v>37</v>
      </c>
    </row>
    <row r="47" spans="1:5" x14ac:dyDescent="0.25">
      <c r="A47" s="2" t="s">
        <v>44</v>
      </c>
      <c r="B47" s="15">
        <v>28234</v>
      </c>
    </row>
    <row r="48" spans="1:5" ht="31.2" x14ac:dyDescent="0.3">
      <c r="A48" s="24" t="s">
        <v>47</v>
      </c>
      <c r="B48" s="16"/>
    </row>
    <row r="49" spans="1:2" x14ac:dyDescent="0.25">
      <c r="A49" s="2" t="s">
        <v>39</v>
      </c>
      <c r="B49" s="16">
        <v>26790.74</v>
      </c>
    </row>
    <row r="50" spans="1:2" x14ac:dyDescent="0.25">
      <c r="A50" s="2" t="s">
        <v>59</v>
      </c>
      <c r="B50" s="16">
        <v>450</v>
      </c>
    </row>
    <row r="51" spans="1:2" ht="27.6" x14ac:dyDescent="0.25">
      <c r="A51" s="32" t="s">
        <v>40</v>
      </c>
      <c r="B51" s="16">
        <f>E28</f>
        <v>29518.71</v>
      </c>
    </row>
    <row r="52" spans="1:2" x14ac:dyDescent="0.25">
      <c r="A52" s="17" t="s">
        <v>38</v>
      </c>
      <c r="B52" s="15">
        <f>B47+B49+B50-B51</f>
        <v>25956.030000000006</v>
      </c>
    </row>
  </sheetData>
  <mergeCells count="29">
    <mergeCell ref="A36:E36"/>
    <mergeCell ref="A37:D37"/>
    <mergeCell ref="B38:D38"/>
    <mergeCell ref="A40:D40"/>
    <mergeCell ref="B41:D41"/>
    <mergeCell ref="A35:E35"/>
    <mergeCell ref="A15:E15"/>
    <mergeCell ref="A16:E16"/>
    <mergeCell ref="A17:E17"/>
    <mergeCell ref="A18:E18"/>
    <mergeCell ref="A19:E19"/>
    <mergeCell ref="A20:E20"/>
    <mergeCell ref="A30:E30"/>
    <mergeCell ref="A31:E31"/>
    <mergeCell ref="A32:E32"/>
    <mergeCell ref="A33:E33"/>
    <mergeCell ref="A34:E34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topLeftCell="A33" zoomScaleNormal="100" zoomScaleSheetLayoutView="100" workbookViewId="0">
      <selection activeCell="E29" sqref="E29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16384" width="9.109375" style="2"/>
  </cols>
  <sheetData>
    <row r="1" spans="1:5" ht="15.6" x14ac:dyDescent="0.25">
      <c r="A1" s="77" t="s">
        <v>11</v>
      </c>
      <c r="B1" s="77"/>
      <c r="C1" s="77"/>
      <c r="D1" s="77"/>
      <c r="E1" s="77"/>
    </row>
    <row r="2" spans="1:5" ht="30" customHeight="1" x14ac:dyDescent="0.3">
      <c r="A2" s="78" t="s">
        <v>12</v>
      </c>
      <c r="B2" s="79"/>
      <c r="C2" s="79"/>
      <c r="D2" s="79"/>
      <c r="E2" s="79"/>
    </row>
    <row r="3" spans="1:5" x14ac:dyDescent="0.25">
      <c r="A3" s="80" t="s">
        <v>60</v>
      </c>
      <c r="B3" s="80"/>
      <c r="C3" s="80"/>
      <c r="D3" s="80"/>
      <c r="E3" s="80"/>
    </row>
    <row r="4" spans="1:5" s="1" customFormat="1" ht="28.2" x14ac:dyDescent="0.3">
      <c r="A4" s="25" t="s">
        <v>13</v>
      </c>
      <c r="B4" s="4"/>
      <c r="C4" s="4"/>
      <c r="D4" s="4"/>
      <c r="E4" s="26" t="s">
        <v>61</v>
      </c>
    </row>
    <row r="5" spans="1:5" x14ac:dyDescent="0.25">
      <c r="A5" s="35"/>
      <c r="B5" s="4"/>
      <c r="C5" s="4"/>
      <c r="D5" s="4"/>
      <c r="E5" s="4"/>
    </row>
    <row r="6" spans="1:5" x14ac:dyDescent="0.25">
      <c r="A6" s="81" t="s">
        <v>0</v>
      </c>
      <c r="B6" s="81"/>
      <c r="C6" s="81"/>
      <c r="D6" s="81"/>
      <c r="E6" s="81"/>
    </row>
    <row r="7" spans="1:5" x14ac:dyDescent="0.25">
      <c r="A7" s="82" t="s">
        <v>25</v>
      </c>
      <c r="B7" s="82"/>
      <c r="C7" s="82"/>
      <c r="D7" s="82"/>
      <c r="E7" s="82"/>
    </row>
    <row r="8" spans="1:5" x14ac:dyDescent="0.25">
      <c r="A8" s="75" t="s">
        <v>1</v>
      </c>
      <c r="B8" s="75"/>
      <c r="C8" s="75"/>
      <c r="D8" s="75"/>
      <c r="E8" s="75"/>
    </row>
    <row r="9" spans="1:5" x14ac:dyDescent="0.25">
      <c r="A9" s="81" t="s">
        <v>26</v>
      </c>
      <c r="B9" s="81"/>
      <c r="C9" s="81"/>
      <c r="D9" s="81"/>
      <c r="E9" s="81"/>
    </row>
    <row r="10" spans="1:5" ht="24" customHeight="1" x14ac:dyDescent="0.25">
      <c r="A10" s="83" t="s">
        <v>14</v>
      </c>
      <c r="B10" s="84"/>
      <c r="C10" s="84"/>
      <c r="D10" s="84"/>
      <c r="E10" s="84"/>
    </row>
    <row r="11" spans="1:5" x14ac:dyDescent="0.25">
      <c r="A11" s="81" t="s">
        <v>27</v>
      </c>
      <c r="B11" s="81"/>
      <c r="C11" s="81"/>
      <c r="D11" s="81"/>
      <c r="E11" s="81"/>
    </row>
    <row r="12" spans="1:5" x14ac:dyDescent="0.25">
      <c r="A12" s="75" t="s">
        <v>15</v>
      </c>
      <c r="B12" s="76"/>
      <c r="C12" s="76"/>
      <c r="D12" s="76"/>
      <c r="E12" s="76"/>
    </row>
    <row r="13" spans="1:5" x14ac:dyDescent="0.25">
      <c r="A13" s="81" t="s">
        <v>23</v>
      </c>
      <c r="B13" s="81"/>
      <c r="C13" s="81"/>
      <c r="D13" s="81"/>
      <c r="E13" s="81"/>
    </row>
    <row r="14" spans="1:5" x14ac:dyDescent="0.25">
      <c r="A14" s="75" t="s">
        <v>2</v>
      </c>
      <c r="B14" s="76"/>
      <c r="C14" s="76"/>
      <c r="D14" s="76"/>
      <c r="E14" s="76"/>
    </row>
    <row r="15" spans="1:5" x14ac:dyDescent="0.25">
      <c r="A15" s="81" t="s">
        <v>22</v>
      </c>
      <c r="B15" s="81"/>
      <c r="C15" s="81"/>
      <c r="D15" s="81"/>
      <c r="E15" s="81"/>
    </row>
    <row r="16" spans="1:5" x14ac:dyDescent="0.25">
      <c r="A16" s="75" t="s">
        <v>16</v>
      </c>
      <c r="B16" s="76"/>
      <c r="C16" s="76"/>
      <c r="D16" s="76"/>
      <c r="E16" s="76"/>
    </row>
    <row r="17" spans="1:7" ht="27.6" customHeight="1" x14ac:dyDescent="0.25">
      <c r="A17" s="81" t="s">
        <v>17</v>
      </c>
      <c r="B17" s="81"/>
      <c r="C17" s="81"/>
      <c r="D17" s="81"/>
      <c r="E17" s="81"/>
    </row>
    <row r="18" spans="1:7" ht="61.5" customHeight="1" x14ac:dyDescent="0.25">
      <c r="A18" s="81" t="s">
        <v>28</v>
      </c>
      <c r="B18" s="81"/>
      <c r="C18" s="81"/>
      <c r="D18" s="81"/>
      <c r="E18" s="81"/>
    </row>
    <row r="19" spans="1:7" ht="32.25" customHeight="1" x14ac:dyDescent="0.25">
      <c r="A19" s="86" t="s">
        <v>29</v>
      </c>
      <c r="B19" s="86"/>
      <c r="C19" s="86"/>
      <c r="D19" s="86"/>
      <c r="E19" s="86"/>
    </row>
    <row r="20" spans="1:7" x14ac:dyDescent="0.25">
      <c r="A20" s="86"/>
      <c r="B20" s="86"/>
      <c r="C20" s="86"/>
      <c r="D20" s="86"/>
      <c r="E20" s="86"/>
      <c r="F20" s="2">
        <f>69.7+561.3</f>
        <v>631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3">
      <c r="A22" s="28" t="s">
        <v>48</v>
      </c>
      <c r="B22" s="9" t="s">
        <v>45</v>
      </c>
      <c r="C22" s="3" t="s">
        <v>4</v>
      </c>
      <c r="D22" s="3">
        <f>8.99</f>
        <v>8.99</v>
      </c>
      <c r="E22" s="8">
        <f>D22*F20*G20</f>
        <v>17018.07</v>
      </c>
    </row>
    <row r="23" spans="1:7" x14ac:dyDescent="0.25">
      <c r="A23" s="7" t="s">
        <v>43</v>
      </c>
      <c r="B23" s="9" t="s">
        <v>24</v>
      </c>
      <c r="C23" s="3" t="s">
        <v>4</v>
      </c>
      <c r="D23" s="3">
        <v>3.3</v>
      </c>
      <c r="E23" s="8">
        <f>D23*F20*G20</f>
        <v>6246.9</v>
      </c>
    </row>
    <row r="24" spans="1:7" ht="69" x14ac:dyDescent="0.25">
      <c r="A24" s="7" t="s">
        <v>62</v>
      </c>
      <c r="B24" s="9" t="s">
        <v>63</v>
      </c>
      <c r="C24" s="3" t="s">
        <v>4</v>
      </c>
      <c r="D24" s="3"/>
      <c r="E24" s="8">
        <f>790.76*3</f>
        <v>2372.2799999999997</v>
      </c>
    </row>
    <row r="25" spans="1:7" s="22" customFormat="1" x14ac:dyDescent="0.25">
      <c r="A25" s="42" t="s">
        <v>30</v>
      </c>
      <c r="B25" s="43" t="s">
        <v>63</v>
      </c>
      <c r="C25" s="44" t="s">
        <v>35</v>
      </c>
      <c r="D25" s="44"/>
      <c r="E25" s="45">
        <v>1067.8</v>
      </c>
    </row>
    <row r="26" spans="1:7" s="22" customFormat="1" x14ac:dyDescent="0.25">
      <c r="A26" s="46" t="s">
        <v>64</v>
      </c>
      <c r="B26" s="47" t="s">
        <v>65</v>
      </c>
      <c r="C26" s="48" t="s">
        <v>56</v>
      </c>
      <c r="D26" s="48">
        <v>1.5</v>
      </c>
      <c r="E26" s="49">
        <f>D26*197.1</f>
        <v>295.64999999999998</v>
      </c>
    </row>
    <row r="27" spans="1:7" s="22" customFormat="1" x14ac:dyDescent="0.25">
      <c r="A27" s="29" t="s">
        <v>66</v>
      </c>
      <c r="B27" s="33" t="s">
        <v>67</v>
      </c>
      <c r="C27" s="23" t="s">
        <v>56</v>
      </c>
      <c r="D27" s="23">
        <v>1</v>
      </c>
      <c r="E27" s="27">
        <f>D27*197.1</f>
        <v>197.1</v>
      </c>
    </row>
    <row r="28" spans="1:7" s="14" customFormat="1" x14ac:dyDescent="0.25">
      <c r="A28" s="10" t="s">
        <v>31</v>
      </c>
      <c r="B28" s="11"/>
      <c r="C28" s="12"/>
      <c r="D28" s="12"/>
      <c r="E28" s="13">
        <f>SUM(E22:E27)</f>
        <v>27197.8</v>
      </c>
    </row>
    <row r="30" spans="1:7" ht="31.5" customHeight="1" x14ac:dyDescent="0.25">
      <c r="A30" s="87" t="s">
        <v>68</v>
      </c>
      <c r="B30" s="87"/>
      <c r="C30" s="87"/>
      <c r="D30" s="87"/>
      <c r="E30" s="87"/>
    </row>
    <row r="31" spans="1:7" ht="28.5" customHeight="1" x14ac:dyDescent="0.25">
      <c r="A31" s="81" t="s">
        <v>21</v>
      </c>
      <c r="B31" s="81"/>
      <c r="C31" s="81"/>
      <c r="D31" s="81"/>
      <c r="E31" s="81"/>
    </row>
    <row r="32" spans="1:7" ht="15" customHeight="1" x14ac:dyDescent="0.25">
      <c r="A32" s="81" t="s">
        <v>20</v>
      </c>
      <c r="B32" s="81"/>
      <c r="C32" s="81"/>
      <c r="D32" s="81"/>
      <c r="E32" s="81"/>
    </row>
    <row r="33" spans="1:5" x14ac:dyDescent="0.25">
      <c r="A33" s="81" t="s">
        <v>36</v>
      </c>
      <c r="B33" s="81"/>
      <c r="C33" s="81"/>
      <c r="D33" s="81"/>
      <c r="E33" s="81"/>
    </row>
    <row r="34" spans="1:5" x14ac:dyDescent="0.25">
      <c r="A34" s="81" t="s">
        <v>18</v>
      </c>
      <c r="B34" s="81"/>
      <c r="C34" s="81"/>
      <c r="D34" s="81"/>
      <c r="E34" s="81"/>
    </row>
    <row r="35" spans="1:5" x14ac:dyDescent="0.25">
      <c r="A35" s="85" t="s">
        <v>5</v>
      </c>
      <c r="B35" s="85"/>
      <c r="C35" s="85"/>
      <c r="D35" s="85"/>
      <c r="E35" s="85"/>
    </row>
    <row r="36" spans="1:5" x14ac:dyDescent="0.25">
      <c r="A36" s="81" t="s">
        <v>18</v>
      </c>
      <c r="B36" s="81"/>
      <c r="C36" s="81"/>
      <c r="D36" s="81"/>
      <c r="E36" s="81"/>
    </row>
    <row r="37" spans="1:5" x14ac:dyDescent="0.25">
      <c r="A37" s="88" t="s">
        <v>32</v>
      </c>
      <c r="B37" s="88"/>
      <c r="C37" s="88"/>
      <c r="D37" s="88"/>
      <c r="E37" s="5"/>
    </row>
    <row r="38" spans="1:5" x14ac:dyDescent="0.25">
      <c r="B38" s="89" t="s">
        <v>19</v>
      </c>
      <c r="C38" s="89"/>
      <c r="D38" s="89"/>
      <c r="E38" s="6" t="s">
        <v>6</v>
      </c>
    </row>
    <row r="39" spans="1:5" x14ac:dyDescent="0.25">
      <c r="A39" s="34"/>
      <c r="B39" s="34"/>
      <c r="C39" s="34"/>
      <c r="D39" s="34"/>
      <c r="E39" s="34"/>
    </row>
    <row r="40" spans="1:5" x14ac:dyDescent="0.25">
      <c r="A40" s="88" t="s">
        <v>33</v>
      </c>
      <c r="B40" s="88"/>
      <c r="C40" s="88"/>
      <c r="D40" s="88"/>
      <c r="E40" s="5"/>
    </row>
    <row r="41" spans="1:5" x14ac:dyDescent="0.25">
      <c r="B41" s="90" t="s">
        <v>19</v>
      </c>
      <c r="C41" s="90"/>
      <c r="D41" s="90"/>
      <c r="E41" s="6" t="s">
        <v>6</v>
      </c>
    </row>
    <row r="44" spans="1:5" x14ac:dyDescent="0.25">
      <c r="A44" s="2" t="s">
        <v>41</v>
      </c>
    </row>
    <row r="45" spans="1:5" x14ac:dyDescent="0.25">
      <c r="A45" s="2" t="s">
        <v>42</v>
      </c>
    </row>
    <row r="46" spans="1:5" x14ac:dyDescent="0.25">
      <c r="A46" s="14" t="s">
        <v>37</v>
      </c>
    </row>
    <row r="47" spans="1:5" x14ac:dyDescent="0.25">
      <c r="A47" s="2" t="s">
        <v>44</v>
      </c>
      <c r="B47" s="15">
        <f>'1кв'!B52</f>
        <v>25956.030000000006</v>
      </c>
    </row>
    <row r="48" spans="1:5" ht="31.2" x14ac:dyDescent="0.3">
      <c r="A48" s="24" t="s">
        <v>69</v>
      </c>
      <c r="B48" s="16"/>
    </row>
    <row r="49" spans="1:2" x14ac:dyDescent="0.25">
      <c r="A49" s="2" t="s">
        <v>39</v>
      </c>
      <c r="B49" s="16">
        <v>25661.33</v>
      </c>
    </row>
    <row r="50" spans="1:2" x14ac:dyDescent="0.25">
      <c r="A50" s="2" t="s">
        <v>59</v>
      </c>
      <c r="B50" s="16">
        <v>450</v>
      </c>
    </row>
    <row r="51" spans="1:2" ht="27.6" x14ac:dyDescent="0.25">
      <c r="A51" s="36" t="s">
        <v>40</v>
      </c>
      <c r="B51" s="16">
        <f>E28</f>
        <v>27197.8</v>
      </c>
    </row>
    <row r="52" spans="1:2" x14ac:dyDescent="0.25">
      <c r="A52" s="17" t="s">
        <v>38</v>
      </c>
      <c r="B52" s="15">
        <f>B47+B49+B50-B51</f>
        <v>24869.560000000009</v>
      </c>
    </row>
  </sheetData>
  <mergeCells count="29">
    <mergeCell ref="A36:E36"/>
    <mergeCell ref="A37:D37"/>
    <mergeCell ref="B38:D38"/>
    <mergeCell ref="A40:D40"/>
    <mergeCell ref="B41:D41"/>
    <mergeCell ref="A35:E35"/>
    <mergeCell ref="A15:E15"/>
    <mergeCell ref="A16:E16"/>
    <mergeCell ref="A17:E17"/>
    <mergeCell ref="A18:E18"/>
    <mergeCell ref="A19:E19"/>
    <mergeCell ref="A20:E20"/>
    <mergeCell ref="A30:E30"/>
    <mergeCell ref="A31:E31"/>
    <mergeCell ref="A32:E32"/>
    <mergeCell ref="A33:E33"/>
    <mergeCell ref="A34:E34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topLeftCell="A36" zoomScaleNormal="100" zoomScaleSheetLayoutView="100" workbookViewId="0">
      <selection activeCell="E28" sqref="E28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16384" width="9.109375" style="2"/>
  </cols>
  <sheetData>
    <row r="1" spans="1:5" ht="15.6" x14ac:dyDescent="0.25">
      <c r="A1" s="77" t="s">
        <v>11</v>
      </c>
      <c r="B1" s="77"/>
      <c r="C1" s="77"/>
      <c r="D1" s="77"/>
      <c r="E1" s="77"/>
    </row>
    <row r="2" spans="1:5" ht="30" customHeight="1" x14ac:dyDescent="0.3">
      <c r="A2" s="78" t="s">
        <v>12</v>
      </c>
      <c r="B2" s="79"/>
      <c r="C2" s="79"/>
      <c r="D2" s="79"/>
      <c r="E2" s="79"/>
    </row>
    <row r="3" spans="1:5" x14ac:dyDescent="0.25">
      <c r="A3" s="80" t="s">
        <v>70</v>
      </c>
      <c r="B3" s="80"/>
      <c r="C3" s="80"/>
      <c r="D3" s="80"/>
      <c r="E3" s="80"/>
    </row>
    <row r="4" spans="1:5" s="1" customFormat="1" ht="28.2" x14ac:dyDescent="0.3">
      <c r="A4" s="25" t="s">
        <v>13</v>
      </c>
      <c r="B4" s="4"/>
      <c r="C4" s="4"/>
      <c r="D4" s="4"/>
      <c r="E4" s="26" t="s">
        <v>71</v>
      </c>
    </row>
    <row r="5" spans="1:5" x14ac:dyDescent="0.25">
      <c r="A5" s="40"/>
      <c r="B5" s="4"/>
      <c r="C5" s="4"/>
      <c r="D5" s="4"/>
      <c r="E5" s="4"/>
    </row>
    <row r="6" spans="1:5" x14ac:dyDescent="0.25">
      <c r="A6" s="81" t="s">
        <v>0</v>
      </c>
      <c r="B6" s="81"/>
      <c r="C6" s="81"/>
      <c r="D6" s="81"/>
      <c r="E6" s="81"/>
    </row>
    <row r="7" spans="1:5" x14ac:dyDescent="0.25">
      <c r="A7" s="82" t="s">
        <v>25</v>
      </c>
      <c r="B7" s="82"/>
      <c r="C7" s="82"/>
      <c r="D7" s="82"/>
      <c r="E7" s="82"/>
    </row>
    <row r="8" spans="1:5" x14ac:dyDescent="0.25">
      <c r="A8" s="75" t="s">
        <v>1</v>
      </c>
      <c r="B8" s="75"/>
      <c r="C8" s="75"/>
      <c r="D8" s="75"/>
      <c r="E8" s="75"/>
    </row>
    <row r="9" spans="1:5" x14ac:dyDescent="0.25">
      <c r="A9" s="81" t="s">
        <v>26</v>
      </c>
      <c r="B9" s="81"/>
      <c r="C9" s="81"/>
      <c r="D9" s="81"/>
      <c r="E9" s="81"/>
    </row>
    <row r="10" spans="1:5" ht="24" customHeight="1" x14ac:dyDescent="0.25">
      <c r="A10" s="83" t="s">
        <v>14</v>
      </c>
      <c r="B10" s="84"/>
      <c r="C10" s="84"/>
      <c r="D10" s="84"/>
      <c r="E10" s="84"/>
    </row>
    <row r="11" spans="1:5" x14ac:dyDescent="0.25">
      <c r="A11" s="81" t="s">
        <v>27</v>
      </c>
      <c r="B11" s="81"/>
      <c r="C11" s="81"/>
      <c r="D11" s="81"/>
      <c r="E11" s="81"/>
    </row>
    <row r="12" spans="1:5" x14ac:dyDescent="0.25">
      <c r="A12" s="75" t="s">
        <v>15</v>
      </c>
      <c r="B12" s="76"/>
      <c r="C12" s="76"/>
      <c r="D12" s="76"/>
      <c r="E12" s="76"/>
    </row>
    <row r="13" spans="1:5" x14ac:dyDescent="0.25">
      <c r="A13" s="81" t="s">
        <v>23</v>
      </c>
      <c r="B13" s="81"/>
      <c r="C13" s="81"/>
      <c r="D13" s="81"/>
      <c r="E13" s="81"/>
    </row>
    <row r="14" spans="1:5" x14ac:dyDescent="0.25">
      <c r="A14" s="75" t="s">
        <v>2</v>
      </c>
      <c r="B14" s="76"/>
      <c r="C14" s="76"/>
      <c r="D14" s="76"/>
      <c r="E14" s="76"/>
    </row>
    <row r="15" spans="1:5" x14ac:dyDescent="0.25">
      <c r="A15" s="81" t="s">
        <v>22</v>
      </c>
      <c r="B15" s="81"/>
      <c r="C15" s="81"/>
      <c r="D15" s="81"/>
      <c r="E15" s="81"/>
    </row>
    <row r="16" spans="1:5" x14ac:dyDescent="0.25">
      <c r="A16" s="75" t="s">
        <v>16</v>
      </c>
      <c r="B16" s="76"/>
      <c r="C16" s="76"/>
      <c r="D16" s="76"/>
      <c r="E16" s="76"/>
    </row>
    <row r="17" spans="1:7" ht="27.6" customHeight="1" x14ac:dyDescent="0.25">
      <c r="A17" s="81" t="s">
        <v>17</v>
      </c>
      <c r="B17" s="81"/>
      <c r="C17" s="81"/>
      <c r="D17" s="81"/>
      <c r="E17" s="81"/>
    </row>
    <row r="18" spans="1:7" ht="61.5" customHeight="1" x14ac:dyDescent="0.25">
      <c r="A18" s="81" t="s">
        <v>28</v>
      </c>
      <c r="B18" s="81"/>
      <c r="C18" s="81"/>
      <c r="D18" s="81"/>
      <c r="E18" s="81"/>
    </row>
    <row r="19" spans="1:7" ht="32.25" customHeight="1" x14ac:dyDescent="0.25">
      <c r="A19" s="86" t="s">
        <v>29</v>
      </c>
      <c r="B19" s="86"/>
      <c r="C19" s="86"/>
      <c r="D19" s="86"/>
      <c r="E19" s="86"/>
    </row>
    <row r="20" spans="1:7" x14ac:dyDescent="0.25">
      <c r="A20" s="86"/>
      <c r="B20" s="86"/>
      <c r="C20" s="86"/>
      <c r="D20" s="86"/>
      <c r="E20" s="86"/>
      <c r="F20" s="2">
        <f>69.7+561.3</f>
        <v>631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3">
      <c r="A22" s="28" t="s">
        <v>48</v>
      </c>
      <c r="B22" s="9" t="s">
        <v>45</v>
      </c>
      <c r="C22" s="3" t="s">
        <v>4</v>
      </c>
      <c r="D22" s="3">
        <v>9.57</v>
      </c>
      <c r="E22" s="8">
        <f>D22*F20*G20</f>
        <v>18116.010000000002</v>
      </c>
    </row>
    <row r="23" spans="1:7" x14ac:dyDescent="0.25">
      <c r="A23" s="7" t="s">
        <v>43</v>
      </c>
      <c r="B23" s="9" t="s">
        <v>24</v>
      </c>
      <c r="C23" s="3" t="s">
        <v>4</v>
      </c>
      <c r="D23" s="3">
        <v>3.43</v>
      </c>
      <c r="E23" s="8">
        <f>D23*F20*G20</f>
        <v>6492.99</v>
      </c>
    </row>
    <row r="24" spans="1:7" ht="69" x14ac:dyDescent="0.25">
      <c r="A24" s="7" t="s">
        <v>62</v>
      </c>
      <c r="B24" s="9" t="s">
        <v>72</v>
      </c>
      <c r="C24" s="3" t="s">
        <v>4</v>
      </c>
      <c r="D24" s="3"/>
      <c r="E24" s="8">
        <f>790.76*3</f>
        <v>2372.2799999999997</v>
      </c>
    </row>
    <row r="25" spans="1:7" s="22" customFormat="1" x14ac:dyDescent="0.25">
      <c r="A25" s="42" t="s">
        <v>30</v>
      </c>
      <c r="B25" s="9" t="s">
        <v>72</v>
      </c>
      <c r="C25" s="44" t="s">
        <v>35</v>
      </c>
      <c r="D25" s="44"/>
      <c r="E25" s="45">
        <f>570.77+500</f>
        <v>1070.77</v>
      </c>
    </row>
    <row r="26" spans="1:7" s="22" customFormat="1" x14ac:dyDescent="0.25">
      <c r="A26" s="50" t="s">
        <v>73</v>
      </c>
      <c r="B26" s="9" t="s">
        <v>74</v>
      </c>
      <c r="C26" s="44" t="s">
        <v>56</v>
      </c>
      <c r="D26" s="44">
        <v>10</v>
      </c>
      <c r="E26" s="45">
        <f>D26*206.95</f>
        <v>2069.5</v>
      </c>
    </row>
    <row r="27" spans="1:7" s="14" customFormat="1" x14ac:dyDescent="0.25">
      <c r="A27" s="10" t="s">
        <v>31</v>
      </c>
      <c r="B27" s="11"/>
      <c r="C27" s="12"/>
      <c r="D27" s="12"/>
      <c r="E27" s="13">
        <f>SUM(E22:E26)</f>
        <v>30121.55</v>
      </c>
    </row>
    <row r="29" spans="1:7" ht="31.5" customHeight="1" x14ac:dyDescent="0.25">
      <c r="A29" s="87" t="s">
        <v>76</v>
      </c>
      <c r="B29" s="87"/>
      <c r="C29" s="87"/>
      <c r="D29" s="87"/>
      <c r="E29" s="87"/>
    </row>
    <row r="30" spans="1:7" ht="28.5" customHeight="1" x14ac:dyDescent="0.25">
      <c r="A30" s="81" t="s">
        <v>21</v>
      </c>
      <c r="B30" s="81"/>
      <c r="C30" s="81"/>
      <c r="D30" s="81"/>
      <c r="E30" s="81"/>
    </row>
    <row r="31" spans="1:7" ht="15" customHeight="1" x14ac:dyDescent="0.25">
      <c r="A31" s="81" t="s">
        <v>20</v>
      </c>
      <c r="B31" s="81"/>
      <c r="C31" s="81"/>
      <c r="D31" s="81"/>
      <c r="E31" s="81"/>
    </row>
    <row r="32" spans="1:7" x14ac:dyDescent="0.25">
      <c r="A32" s="81" t="s">
        <v>36</v>
      </c>
      <c r="B32" s="81"/>
      <c r="C32" s="81"/>
      <c r="D32" s="81"/>
      <c r="E32" s="81"/>
    </row>
    <row r="33" spans="1:5" x14ac:dyDescent="0.25">
      <c r="A33" s="81" t="s">
        <v>18</v>
      </c>
      <c r="B33" s="81"/>
      <c r="C33" s="81"/>
      <c r="D33" s="81"/>
      <c r="E33" s="81"/>
    </row>
    <row r="34" spans="1:5" x14ac:dyDescent="0.25">
      <c r="A34" s="85" t="s">
        <v>5</v>
      </c>
      <c r="B34" s="85"/>
      <c r="C34" s="85"/>
      <c r="D34" s="85"/>
      <c r="E34" s="85"/>
    </row>
    <row r="35" spans="1:5" x14ac:dyDescent="0.25">
      <c r="A35" s="81" t="s">
        <v>18</v>
      </c>
      <c r="B35" s="81"/>
      <c r="C35" s="81"/>
      <c r="D35" s="81"/>
      <c r="E35" s="81"/>
    </row>
    <row r="36" spans="1:5" x14ac:dyDescent="0.25">
      <c r="A36" s="88" t="s">
        <v>32</v>
      </c>
      <c r="B36" s="88"/>
      <c r="C36" s="88"/>
      <c r="D36" s="88"/>
      <c r="E36" s="5"/>
    </row>
    <row r="37" spans="1:5" x14ac:dyDescent="0.25">
      <c r="B37" s="89" t="s">
        <v>19</v>
      </c>
      <c r="C37" s="89"/>
      <c r="D37" s="89"/>
      <c r="E37" s="6" t="s">
        <v>6</v>
      </c>
    </row>
    <row r="38" spans="1:5" x14ac:dyDescent="0.25">
      <c r="A38" s="39"/>
      <c r="B38" s="39"/>
      <c r="C38" s="39"/>
      <c r="D38" s="39"/>
      <c r="E38" s="39"/>
    </row>
    <row r="39" spans="1:5" x14ac:dyDescent="0.25">
      <c r="A39" s="88" t="s">
        <v>33</v>
      </c>
      <c r="B39" s="88"/>
      <c r="C39" s="88"/>
      <c r="D39" s="88"/>
      <c r="E39" s="5"/>
    </row>
    <row r="40" spans="1:5" x14ac:dyDescent="0.25">
      <c r="B40" s="90" t="s">
        <v>19</v>
      </c>
      <c r="C40" s="90"/>
      <c r="D40" s="90"/>
      <c r="E40" s="6" t="s">
        <v>6</v>
      </c>
    </row>
    <row r="43" spans="1:5" x14ac:dyDescent="0.25">
      <c r="A43" s="2" t="s">
        <v>41</v>
      </c>
    </row>
    <row r="44" spans="1:5" x14ac:dyDescent="0.25">
      <c r="A44" s="2" t="s">
        <v>42</v>
      </c>
    </row>
    <row r="45" spans="1:5" x14ac:dyDescent="0.25">
      <c r="A45" s="14" t="s">
        <v>37</v>
      </c>
    </row>
    <row r="46" spans="1:5" x14ac:dyDescent="0.25">
      <c r="A46" s="2" t="s">
        <v>44</v>
      </c>
      <c r="B46" s="15">
        <f>'2кв'!B52</f>
        <v>24869.560000000009</v>
      </c>
    </row>
    <row r="47" spans="1:5" ht="31.2" x14ac:dyDescent="0.3">
      <c r="A47" s="24" t="s">
        <v>75</v>
      </c>
      <c r="B47" s="16"/>
    </row>
    <row r="48" spans="1:5" x14ac:dyDescent="0.25">
      <c r="A48" s="2" t="s">
        <v>39</v>
      </c>
      <c r="B48" s="16">
        <v>35055.550000000003</v>
      </c>
    </row>
    <row r="49" spans="1:2" x14ac:dyDescent="0.25">
      <c r="A49" s="2" t="s">
        <v>59</v>
      </c>
      <c r="B49" s="16">
        <v>450</v>
      </c>
    </row>
    <row r="50" spans="1:2" ht="27.6" x14ac:dyDescent="0.25">
      <c r="A50" s="41" t="s">
        <v>40</v>
      </c>
      <c r="B50" s="16">
        <f>E27</f>
        <v>30121.55</v>
      </c>
    </row>
    <row r="51" spans="1:2" x14ac:dyDescent="0.25">
      <c r="A51" s="17" t="s">
        <v>38</v>
      </c>
      <c r="B51" s="15">
        <f>B46+B48+B49-B50</f>
        <v>30253.560000000016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35:E35"/>
    <mergeCell ref="A36:D36"/>
    <mergeCell ref="B37:D37"/>
    <mergeCell ref="A39:D39"/>
    <mergeCell ref="B40:D40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view="pageBreakPreview" topLeftCell="A37" zoomScaleNormal="100" zoomScaleSheetLayoutView="100" workbookViewId="0">
      <selection activeCell="C34" sqref="C34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16384" width="9.109375" style="2"/>
  </cols>
  <sheetData>
    <row r="1" spans="1:5" ht="15.6" x14ac:dyDescent="0.25">
      <c r="A1" s="77" t="s">
        <v>11</v>
      </c>
      <c r="B1" s="77"/>
      <c r="C1" s="77"/>
      <c r="D1" s="77"/>
      <c r="E1" s="77"/>
    </row>
    <row r="2" spans="1:5" ht="30" customHeight="1" x14ac:dyDescent="0.3">
      <c r="A2" s="78" t="s">
        <v>12</v>
      </c>
      <c r="B2" s="79"/>
      <c r="C2" s="79"/>
      <c r="D2" s="79"/>
      <c r="E2" s="79"/>
    </row>
    <row r="3" spans="1:5" x14ac:dyDescent="0.25">
      <c r="A3" s="80" t="s">
        <v>77</v>
      </c>
      <c r="B3" s="80"/>
      <c r="C3" s="80"/>
      <c r="D3" s="80"/>
      <c r="E3" s="80"/>
    </row>
    <row r="4" spans="1:5" s="1" customFormat="1" ht="15.6" x14ac:dyDescent="0.3">
      <c r="A4" s="55" t="s">
        <v>13</v>
      </c>
      <c r="B4" s="56"/>
      <c r="C4" s="56"/>
      <c r="D4" s="91" t="s">
        <v>78</v>
      </c>
      <c r="E4" s="91"/>
    </row>
    <row r="5" spans="1:5" x14ac:dyDescent="0.25">
      <c r="A5" s="52"/>
      <c r="B5" s="4"/>
      <c r="C5" s="4"/>
      <c r="D5" s="4"/>
      <c r="E5" s="4"/>
    </row>
    <row r="6" spans="1:5" x14ac:dyDescent="0.25">
      <c r="A6" s="81" t="s">
        <v>0</v>
      </c>
      <c r="B6" s="81"/>
      <c r="C6" s="81"/>
      <c r="D6" s="81"/>
      <c r="E6" s="81"/>
    </row>
    <row r="7" spans="1:5" x14ac:dyDescent="0.25">
      <c r="A7" s="82" t="s">
        <v>25</v>
      </c>
      <c r="B7" s="82"/>
      <c r="C7" s="82"/>
      <c r="D7" s="82"/>
      <c r="E7" s="82"/>
    </row>
    <row r="8" spans="1:5" x14ac:dyDescent="0.25">
      <c r="A8" s="75" t="s">
        <v>1</v>
      </c>
      <c r="B8" s="75"/>
      <c r="C8" s="75"/>
      <c r="D8" s="75"/>
      <c r="E8" s="75"/>
    </row>
    <row r="9" spans="1:5" x14ac:dyDescent="0.25">
      <c r="A9" s="81" t="s">
        <v>26</v>
      </c>
      <c r="B9" s="81"/>
      <c r="C9" s="81"/>
      <c r="D9" s="81"/>
      <c r="E9" s="81"/>
    </row>
    <row r="10" spans="1:5" ht="24" customHeight="1" x14ac:dyDescent="0.25">
      <c r="A10" s="83" t="s">
        <v>14</v>
      </c>
      <c r="B10" s="84"/>
      <c r="C10" s="84"/>
      <c r="D10" s="84"/>
      <c r="E10" s="84"/>
    </row>
    <row r="11" spans="1:5" x14ac:dyDescent="0.25">
      <c r="A11" s="81" t="s">
        <v>27</v>
      </c>
      <c r="B11" s="81"/>
      <c r="C11" s="81"/>
      <c r="D11" s="81"/>
      <c r="E11" s="81"/>
    </row>
    <row r="12" spans="1:5" x14ac:dyDescent="0.25">
      <c r="A12" s="75" t="s">
        <v>15</v>
      </c>
      <c r="B12" s="76"/>
      <c r="C12" s="76"/>
      <c r="D12" s="76"/>
      <c r="E12" s="76"/>
    </row>
    <row r="13" spans="1:5" x14ac:dyDescent="0.25">
      <c r="A13" s="81" t="s">
        <v>23</v>
      </c>
      <c r="B13" s="81"/>
      <c r="C13" s="81"/>
      <c r="D13" s="81"/>
      <c r="E13" s="81"/>
    </row>
    <row r="14" spans="1:5" x14ac:dyDescent="0.25">
      <c r="A14" s="75" t="s">
        <v>2</v>
      </c>
      <c r="B14" s="76"/>
      <c r="C14" s="76"/>
      <c r="D14" s="76"/>
      <c r="E14" s="76"/>
    </row>
    <row r="15" spans="1:5" x14ac:dyDescent="0.25">
      <c r="A15" s="81" t="s">
        <v>22</v>
      </c>
      <c r="B15" s="81"/>
      <c r="C15" s="81"/>
      <c r="D15" s="81"/>
      <c r="E15" s="81"/>
    </row>
    <row r="16" spans="1:5" x14ac:dyDescent="0.25">
      <c r="A16" s="75" t="s">
        <v>16</v>
      </c>
      <c r="B16" s="76"/>
      <c r="C16" s="76"/>
      <c r="D16" s="76"/>
      <c r="E16" s="76"/>
    </row>
    <row r="17" spans="1:7" ht="27.6" customHeight="1" x14ac:dyDescent="0.25">
      <c r="A17" s="81" t="s">
        <v>17</v>
      </c>
      <c r="B17" s="81"/>
      <c r="C17" s="81"/>
      <c r="D17" s="81"/>
      <c r="E17" s="81"/>
    </row>
    <row r="18" spans="1:7" ht="61.5" customHeight="1" x14ac:dyDescent="0.25">
      <c r="A18" s="81" t="s">
        <v>28</v>
      </c>
      <c r="B18" s="81"/>
      <c r="C18" s="81"/>
      <c r="D18" s="81"/>
      <c r="E18" s="81"/>
    </row>
    <row r="19" spans="1:7" ht="32.25" customHeight="1" x14ac:dyDescent="0.25">
      <c r="A19" s="86" t="s">
        <v>29</v>
      </c>
      <c r="B19" s="86"/>
      <c r="C19" s="86"/>
      <c r="D19" s="86"/>
      <c r="E19" s="86"/>
    </row>
    <row r="20" spans="1:7" x14ac:dyDescent="0.25">
      <c r="A20" s="86"/>
      <c r="B20" s="86"/>
      <c r="C20" s="86"/>
      <c r="D20" s="86"/>
      <c r="E20" s="86"/>
      <c r="F20" s="2">
        <f>69.7+561.3</f>
        <v>631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3">
      <c r="A22" s="28" t="s">
        <v>48</v>
      </c>
      <c r="B22" s="9" t="s">
        <v>45</v>
      </c>
      <c r="C22" s="3" t="s">
        <v>4</v>
      </c>
      <c r="D22" s="3">
        <v>9.57</v>
      </c>
      <c r="E22" s="8">
        <f>D22*F20*G20</f>
        <v>18116.010000000002</v>
      </c>
    </row>
    <row r="23" spans="1:7" x14ac:dyDescent="0.25">
      <c r="A23" s="7" t="s">
        <v>43</v>
      </c>
      <c r="B23" s="9" t="s">
        <v>24</v>
      </c>
      <c r="C23" s="3" t="s">
        <v>4</v>
      </c>
      <c r="D23" s="3">
        <v>3.43</v>
      </c>
      <c r="E23" s="8">
        <f>D23*F20*G20</f>
        <v>6492.99</v>
      </c>
    </row>
    <row r="24" spans="1:7" ht="69" x14ac:dyDescent="0.25">
      <c r="A24" s="7" t="s">
        <v>62</v>
      </c>
      <c r="B24" s="9" t="s">
        <v>81</v>
      </c>
      <c r="C24" s="3" t="s">
        <v>4</v>
      </c>
      <c r="D24" s="3"/>
      <c r="E24" s="8">
        <f>790.76*3</f>
        <v>2372.2799999999997</v>
      </c>
    </row>
    <row r="25" spans="1:7" s="22" customFormat="1" x14ac:dyDescent="0.25">
      <c r="A25" s="42" t="s">
        <v>30</v>
      </c>
      <c r="B25" s="9" t="s">
        <v>81</v>
      </c>
      <c r="C25" s="44" t="s">
        <v>35</v>
      </c>
      <c r="D25" s="44"/>
      <c r="E25" s="45">
        <v>0</v>
      </c>
    </row>
    <row r="26" spans="1:7" s="22" customFormat="1" x14ac:dyDescent="0.25">
      <c r="A26" s="29" t="s">
        <v>79</v>
      </c>
      <c r="B26" s="9" t="s">
        <v>80</v>
      </c>
      <c r="C26" s="44" t="s">
        <v>56</v>
      </c>
      <c r="D26" s="44">
        <v>1</v>
      </c>
      <c r="E26" s="45">
        <f>D26*206.95</f>
        <v>206.95</v>
      </c>
    </row>
    <row r="27" spans="1:7" s="14" customFormat="1" x14ac:dyDescent="0.25">
      <c r="A27" s="10" t="s">
        <v>31</v>
      </c>
      <c r="B27" s="11"/>
      <c r="C27" s="12"/>
      <c r="D27" s="12"/>
      <c r="E27" s="13">
        <f>SUM(E22:E26)</f>
        <v>27188.23</v>
      </c>
    </row>
    <row r="29" spans="1:7" ht="31.5" customHeight="1" x14ac:dyDescent="0.25">
      <c r="A29" s="87" t="s">
        <v>82</v>
      </c>
      <c r="B29" s="87"/>
      <c r="C29" s="87"/>
      <c r="D29" s="87"/>
      <c r="E29" s="87"/>
    </row>
    <row r="30" spans="1:7" ht="28.5" customHeight="1" x14ac:dyDescent="0.25">
      <c r="A30" s="81" t="s">
        <v>21</v>
      </c>
      <c r="B30" s="81"/>
      <c r="C30" s="81"/>
      <c r="D30" s="81"/>
      <c r="E30" s="81"/>
    </row>
    <row r="31" spans="1:7" ht="15" customHeight="1" x14ac:dyDescent="0.25">
      <c r="A31" s="81" t="s">
        <v>20</v>
      </c>
      <c r="B31" s="81"/>
      <c r="C31" s="81"/>
      <c r="D31" s="81"/>
      <c r="E31" s="81"/>
    </row>
    <row r="32" spans="1:7" x14ac:dyDescent="0.25">
      <c r="A32" s="81" t="s">
        <v>36</v>
      </c>
      <c r="B32" s="81"/>
      <c r="C32" s="81"/>
      <c r="D32" s="81"/>
      <c r="E32" s="81"/>
    </row>
    <row r="33" spans="1:5" x14ac:dyDescent="0.25">
      <c r="A33" s="81" t="s">
        <v>18</v>
      </c>
      <c r="B33" s="81"/>
      <c r="C33" s="81"/>
      <c r="D33" s="81"/>
      <c r="E33" s="81"/>
    </row>
    <row r="34" spans="1:5" x14ac:dyDescent="0.25">
      <c r="A34" s="54"/>
      <c r="B34" s="54"/>
      <c r="C34" s="54"/>
      <c r="D34" s="54"/>
      <c r="E34" s="54"/>
    </row>
    <row r="35" spans="1:5" x14ac:dyDescent="0.25">
      <c r="A35" s="54"/>
      <c r="B35" s="54"/>
      <c r="C35" s="54"/>
      <c r="D35" s="54"/>
      <c r="E35" s="54"/>
    </row>
    <row r="36" spans="1:5" x14ac:dyDescent="0.25">
      <c r="A36" s="54"/>
      <c r="B36" s="54"/>
      <c r="C36" s="54"/>
      <c r="D36" s="54"/>
      <c r="E36" s="54"/>
    </row>
    <row r="37" spans="1:5" x14ac:dyDescent="0.25">
      <c r="A37" s="85" t="s">
        <v>5</v>
      </c>
      <c r="B37" s="85"/>
      <c r="C37" s="85"/>
      <c r="D37" s="85"/>
      <c r="E37" s="85"/>
    </row>
    <row r="38" spans="1:5" x14ac:dyDescent="0.25">
      <c r="A38" s="81" t="s">
        <v>18</v>
      </c>
      <c r="B38" s="81"/>
      <c r="C38" s="81"/>
      <c r="D38" s="81"/>
      <c r="E38" s="81"/>
    </row>
    <row r="39" spans="1:5" x14ac:dyDescent="0.25">
      <c r="A39" s="54"/>
      <c r="B39" s="54"/>
      <c r="C39" s="54"/>
      <c r="D39" s="54"/>
      <c r="E39" s="54"/>
    </row>
    <row r="40" spans="1:5" x14ac:dyDescent="0.25">
      <c r="A40" s="88" t="s">
        <v>32</v>
      </c>
      <c r="B40" s="88"/>
      <c r="C40" s="88"/>
      <c r="D40" s="88"/>
      <c r="E40" s="5"/>
    </row>
    <row r="41" spans="1:5" x14ac:dyDescent="0.25">
      <c r="B41" s="89" t="s">
        <v>19</v>
      </c>
      <c r="C41" s="89"/>
      <c r="D41" s="89"/>
      <c r="E41" s="6" t="s">
        <v>6</v>
      </c>
    </row>
    <row r="42" spans="1:5" x14ac:dyDescent="0.25">
      <c r="A42" s="51"/>
      <c r="B42" s="51"/>
      <c r="C42" s="51"/>
      <c r="D42" s="51"/>
      <c r="E42" s="51"/>
    </row>
    <row r="43" spans="1:5" x14ac:dyDescent="0.25">
      <c r="A43" s="88" t="s">
        <v>33</v>
      </c>
      <c r="B43" s="88"/>
      <c r="C43" s="88"/>
      <c r="D43" s="88"/>
      <c r="E43" s="5"/>
    </row>
    <row r="44" spans="1:5" x14ac:dyDescent="0.25">
      <c r="B44" s="90" t="s">
        <v>19</v>
      </c>
      <c r="C44" s="90"/>
      <c r="D44" s="90"/>
      <c r="E44" s="6" t="s">
        <v>6</v>
      </c>
    </row>
    <row r="47" spans="1:5" x14ac:dyDescent="0.25">
      <c r="A47" s="2" t="s">
        <v>41</v>
      </c>
    </row>
    <row r="48" spans="1:5" x14ac:dyDescent="0.25">
      <c r="A48" s="2" t="s">
        <v>42</v>
      </c>
    </row>
    <row r="49" spans="1:2" x14ac:dyDescent="0.25">
      <c r="A49" s="14" t="s">
        <v>37</v>
      </c>
    </row>
    <row r="50" spans="1:2" x14ac:dyDescent="0.25">
      <c r="A50" s="2" t="s">
        <v>44</v>
      </c>
      <c r="B50" s="15">
        <f>'3кв'!B51</f>
        <v>30253.560000000016</v>
      </c>
    </row>
    <row r="51" spans="1:2" ht="31.2" x14ac:dyDescent="0.3">
      <c r="A51" s="24" t="s">
        <v>75</v>
      </c>
      <c r="B51" s="16"/>
    </row>
    <row r="52" spans="1:2" x14ac:dyDescent="0.25">
      <c r="A52" s="2" t="s">
        <v>39</v>
      </c>
      <c r="B52" s="16">
        <f>29444.93+2881.45</f>
        <v>32326.38</v>
      </c>
    </row>
    <row r="53" spans="1:2" x14ac:dyDescent="0.25">
      <c r="A53" s="2" t="s">
        <v>59</v>
      </c>
      <c r="B53" s="16">
        <v>450</v>
      </c>
    </row>
    <row r="54" spans="1:2" ht="27.6" x14ac:dyDescent="0.25">
      <c r="A54" s="53" t="s">
        <v>40</v>
      </c>
      <c r="B54" s="16">
        <f>E27</f>
        <v>27188.23</v>
      </c>
    </row>
    <row r="55" spans="1:2" x14ac:dyDescent="0.25">
      <c r="A55" s="17" t="s">
        <v>38</v>
      </c>
      <c r="B55" s="15">
        <f>B50+B52+B53-B54</f>
        <v>35841.710000000021</v>
      </c>
    </row>
  </sheetData>
  <mergeCells count="30">
    <mergeCell ref="A1:E1"/>
    <mergeCell ref="A2:E2"/>
    <mergeCell ref="A3:E3"/>
    <mergeCell ref="A6:E6"/>
    <mergeCell ref="A7:E7"/>
    <mergeCell ref="A33:E33"/>
    <mergeCell ref="A37:E37"/>
    <mergeCell ref="A15:E15"/>
    <mergeCell ref="A16:E16"/>
    <mergeCell ref="A17:E17"/>
    <mergeCell ref="A18:E18"/>
    <mergeCell ref="A19:E19"/>
    <mergeCell ref="A20:E20"/>
    <mergeCell ref="D4:E4"/>
    <mergeCell ref="A29:E29"/>
    <mergeCell ref="A30:E30"/>
    <mergeCell ref="A31:E31"/>
    <mergeCell ref="A32:E32"/>
    <mergeCell ref="A9:E9"/>
    <mergeCell ref="A10:E10"/>
    <mergeCell ref="A11:E11"/>
    <mergeCell ref="A12:E12"/>
    <mergeCell ref="A13:E13"/>
    <mergeCell ref="A14:E14"/>
    <mergeCell ref="A8:E8"/>
    <mergeCell ref="A38:E38"/>
    <mergeCell ref="A40:D40"/>
    <mergeCell ref="B41:D41"/>
    <mergeCell ref="A43:D43"/>
    <mergeCell ref="B44:D4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view="pageBreakPreview" zoomScaleNormal="100" zoomScaleSheetLayoutView="100" workbookViewId="0">
      <selection activeCell="B32" sqref="B32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5" ht="15.6" x14ac:dyDescent="0.3">
      <c r="A1" s="92" t="s">
        <v>83</v>
      </c>
      <c r="B1" s="92"/>
      <c r="C1" s="92"/>
      <c r="D1" s="57"/>
    </row>
    <row r="2" spans="1:5" ht="15.6" x14ac:dyDescent="0.3">
      <c r="A2" s="93" t="s">
        <v>84</v>
      </c>
      <c r="B2" s="93"/>
      <c r="C2" s="93"/>
      <c r="D2" s="1"/>
    </row>
    <row r="3" spans="1:5" ht="15.6" x14ac:dyDescent="0.3">
      <c r="A3" s="93" t="s">
        <v>85</v>
      </c>
      <c r="B3" s="93"/>
      <c r="C3" s="93"/>
      <c r="D3" s="1"/>
    </row>
    <row r="4" spans="1:5" ht="15.6" x14ac:dyDescent="0.3">
      <c r="A4" s="92" t="s">
        <v>101</v>
      </c>
      <c r="B4" s="92"/>
      <c r="C4" s="92"/>
      <c r="D4" s="57"/>
    </row>
    <row r="5" spans="1:5" ht="15.6" x14ac:dyDescent="0.3">
      <c r="A5" s="94"/>
      <c r="B5" s="94"/>
      <c r="C5" s="94"/>
      <c r="D5" s="1"/>
    </row>
    <row r="6" spans="1:5" ht="15.6" x14ac:dyDescent="0.3">
      <c r="A6" s="1"/>
      <c r="B6" s="58" t="s">
        <v>86</v>
      </c>
      <c r="C6" s="59">
        <f>'1кв'!B47</f>
        <v>28234</v>
      </c>
      <c r="D6" s="60"/>
    </row>
    <row r="7" spans="1:5" ht="15.6" x14ac:dyDescent="0.3">
      <c r="A7" s="1"/>
      <c r="B7" s="58" t="s">
        <v>102</v>
      </c>
      <c r="C7" s="59"/>
      <c r="D7" s="60"/>
    </row>
    <row r="8" spans="1:5" ht="15.6" x14ac:dyDescent="0.3">
      <c r="A8" s="61" t="s">
        <v>87</v>
      </c>
      <c r="B8" s="58" t="s">
        <v>88</v>
      </c>
      <c r="C8" s="62">
        <f>'1кв'!B49+'2кв'!B49+'3кв'!B48+'4кв'!B52</f>
        <v>119834.00000000001</v>
      </c>
      <c r="D8" s="63"/>
    </row>
    <row r="9" spans="1:5" ht="31.2" x14ac:dyDescent="0.3">
      <c r="A9" s="61"/>
      <c r="B9" s="28" t="s">
        <v>89</v>
      </c>
      <c r="C9" s="62">
        <f>450*4</f>
        <v>1800</v>
      </c>
      <c r="D9" s="63"/>
    </row>
    <row r="10" spans="1:5" ht="15.6" x14ac:dyDescent="0.3">
      <c r="A10" s="56"/>
      <c r="B10" s="58" t="s">
        <v>90</v>
      </c>
      <c r="C10" s="64">
        <f>SUM(C8:C9)</f>
        <v>121634.00000000001</v>
      </c>
      <c r="D10" s="60"/>
    </row>
    <row r="11" spans="1:5" ht="15.6" x14ac:dyDescent="0.3">
      <c r="A11" s="1"/>
      <c r="B11" s="95"/>
      <c r="C11" s="95"/>
      <c r="D11" s="65"/>
    </row>
    <row r="12" spans="1:5" ht="15.6" x14ac:dyDescent="0.3">
      <c r="A12" s="1" t="s">
        <v>91</v>
      </c>
      <c r="B12" s="28" t="s">
        <v>92</v>
      </c>
      <c r="C12" s="66">
        <f>'1кв'!E22+'2кв'!E22+'3кв'!E22+'4кв'!E22</f>
        <v>70268.160000000003</v>
      </c>
      <c r="D12" s="65"/>
    </row>
    <row r="13" spans="1:5" ht="15.6" x14ac:dyDescent="0.3">
      <c r="A13" s="1"/>
      <c r="B13" s="7" t="s">
        <v>43</v>
      </c>
      <c r="C13" s="66">
        <f>'1кв'!E23+'2кв'!E23+'3кв'!E23+'4кв'!E23</f>
        <v>25479.78</v>
      </c>
      <c r="D13" s="65"/>
      <c r="E13" s="67"/>
    </row>
    <row r="14" spans="1:5" ht="27.6" x14ac:dyDescent="0.3">
      <c r="B14" s="7" t="s">
        <v>93</v>
      </c>
      <c r="C14" s="66">
        <f>'1кв'!E24+'2кв'!E24+'3кв'!E24+'4кв'!E24</f>
        <v>7215.3899999999994</v>
      </c>
      <c r="D14" s="65"/>
    </row>
    <row r="15" spans="1:5" ht="15.6" x14ac:dyDescent="0.3">
      <c r="A15" s="1"/>
      <c r="B15" s="68" t="s">
        <v>30</v>
      </c>
      <c r="C15" s="66">
        <f>'1кв'!E25+'2кв'!E25+'3кв'!E25+'4кв'!E25</f>
        <v>2205.23</v>
      </c>
      <c r="D15" s="65"/>
    </row>
    <row r="16" spans="1:5" ht="15.6" x14ac:dyDescent="0.3">
      <c r="A16" s="1"/>
      <c r="B16" s="69" t="s">
        <v>103</v>
      </c>
      <c r="C16" s="70">
        <f>8.5*197.1+11*206.95</f>
        <v>3951.7999999999997</v>
      </c>
      <c r="D16" s="65"/>
    </row>
    <row r="17" spans="1:5" ht="15.6" x14ac:dyDescent="0.3">
      <c r="A17" s="1"/>
      <c r="B17" s="71" t="s">
        <v>94</v>
      </c>
      <c r="C17" s="70">
        <f>SUM(C18:C18)</f>
        <v>4905.93</v>
      </c>
      <c r="D17" s="65"/>
    </row>
    <row r="18" spans="1:5" ht="15.6" x14ac:dyDescent="0.3">
      <c r="A18" s="1"/>
      <c r="B18" s="29" t="s">
        <v>57</v>
      </c>
      <c r="C18" s="70">
        <f>'1кв'!E27</f>
        <v>4905.93</v>
      </c>
      <c r="D18" s="65"/>
    </row>
    <row r="19" spans="1:5" ht="15.6" x14ac:dyDescent="0.3">
      <c r="A19" s="1"/>
      <c r="B19" s="72" t="s">
        <v>95</v>
      </c>
      <c r="C19" s="73">
        <f>SUM(C12:C17)</f>
        <v>114026.29000000001</v>
      </c>
      <c r="D19" s="65"/>
      <c r="E19" s="67"/>
    </row>
    <row r="20" spans="1:5" ht="15.6" x14ac:dyDescent="0.3">
      <c r="A20" s="1"/>
      <c r="B20" s="74" t="s">
        <v>96</v>
      </c>
      <c r="C20" s="73">
        <f>C6+C10-C19</f>
        <v>35841.709999999992</v>
      </c>
      <c r="D20" s="65"/>
    </row>
    <row r="21" spans="1:5" ht="15.6" x14ac:dyDescent="0.3">
      <c r="A21" s="1"/>
      <c r="B21" s="61"/>
      <c r="C21" s="61"/>
      <c r="D21" s="65"/>
    </row>
    <row r="22" spans="1:5" ht="15.6" x14ac:dyDescent="0.3">
      <c r="A22" s="1"/>
      <c r="B22" s="61"/>
      <c r="C22" s="61"/>
      <c r="D22" s="65"/>
    </row>
    <row r="23" spans="1:5" ht="15.6" x14ac:dyDescent="0.3">
      <c r="A23" s="1"/>
      <c r="B23" s="61"/>
      <c r="C23" s="61"/>
      <c r="D23" s="65"/>
    </row>
    <row r="24" spans="1:5" ht="15.6" x14ac:dyDescent="0.3">
      <c r="A24" s="61" t="s">
        <v>97</v>
      </c>
      <c r="C24" s="61"/>
      <c r="D24" s="65"/>
    </row>
    <row r="25" spans="1:5" ht="15.6" x14ac:dyDescent="0.3">
      <c r="A25" s="1"/>
      <c r="B25" s="61"/>
      <c r="C25" s="61"/>
      <c r="D25" s="65"/>
    </row>
    <row r="26" spans="1:5" ht="15.6" x14ac:dyDescent="0.3">
      <c r="A26" s="1"/>
      <c r="B26" s="61"/>
      <c r="C26" s="61"/>
      <c r="D26" s="65"/>
    </row>
    <row r="27" spans="1:5" ht="15.6" x14ac:dyDescent="0.3">
      <c r="A27" s="1" t="s">
        <v>98</v>
      </c>
      <c r="B27" s="61" t="s">
        <v>99</v>
      </c>
      <c r="C27" s="61"/>
      <c r="D27" s="65"/>
    </row>
    <row r="28" spans="1:5" ht="15.6" x14ac:dyDescent="0.3">
      <c r="A28" s="1"/>
      <c r="B28" s="61" t="s">
        <v>104</v>
      </c>
      <c r="C28" s="61"/>
      <c r="D28" s="65"/>
    </row>
    <row r="29" spans="1:5" ht="15.6" x14ac:dyDescent="0.3">
      <c r="A29" s="1"/>
      <c r="B29" s="61" t="s">
        <v>100</v>
      </c>
      <c r="C29" s="61"/>
      <c r="D29" s="65"/>
    </row>
    <row r="30" spans="1:5" ht="15.6" x14ac:dyDescent="0.3">
      <c r="A30" s="1"/>
      <c r="B30" s="61"/>
      <c r="C30" s="61"/>
      <c r="D30" s="65"/>
    </row>
    <row r="31" spans="1:5" ht="15.6" x14ac:dyDescent="0.3">
      <c r="A31" s="96" t="s">
        <v>105</v>
      </c>
      <c r="B31" s="96"/>
      <c r="C31" s="96"/>
      <c r="D31" s="65"/>
    </row>
    <row r="32" spans="1:5" ht="15.6" x14ac:dyDescent="0.3">
      <c r="A32" s="1"/>
      <c r="B32" s="61"/>
      <c r="C32" s="61"/>
      <c r="D32" s="65"/>
    </row>
    <row r="33" spans="1:4" ht="15.6" x14ac:dyDescent="0.3">
      <c r="A33" s="1"/>
      <c r="B33" s="61"/>
      <c r="C33" s="61"/>
      <c r="D33" s="65"/>
    </row>
    <row r="34" spans="1:4" ht="15.6" x14ac:dyDescent="0.3">
      <c r="A34" s="1"/>
      <c r="B34" s="61"/>
      <c r="C34" s="61"/>
      <c r="D34" s="65"/>
    </row>
    <row r="35" spans="1:4" ht="15.6" x14ac:dyDescent="0.3">
      <c r="A35" s="1"/>
      <c r="B35" s="61"/>
      <c r="C35" s="61"/>
      <c r="D35" s="65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2021-03-15T07:29:06Z</dcterms:modified>
</cp:coreProperties>
</file>